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-Rate\NMPED-RFP\_Working Folder\"/>
    </mc:Choice>
  </mc:AlternateContent>
  <bookViews>
    <workbookView xWindow="0" yWindow="0" windowWidth="19200" windowHeight="10845"/>
  </bookViews>
  <sheets>
    <sheet name="Schools" sheetId="1" r:id="rId1"/>
    <sheet name="Libraries" sheetId="2" r:id="rId2"/>
  </sheets>
  <definedNames>
    <definedName name="_xlnm.Print_Area" localSheetId="0">Schools!$A$1:$Z$6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2" l="1"/>
  <c r="V4" i="2"/>
  <c r="U5" i="2"/>
  <c r="U4" i="2"/>
  <c r="T5" i="2"/>
  <c r="T4" i="2"/>
  <c r="S5" i="2"/>
  <c r="S4" i="2"/>
  <c r="R5" i="2"/>
  <c r="R4" i="2"/>
  <c r="Q5" i="2"/>
  <c r="Q4" i="2"/>
  <c r="P5" i="2"/>
  <c r="P4" i="2"/>
  <c r="O5" i="2"/>
  <c r="O4" i="2"/>
  <c r="N5" i="2"/>
  <c r="N4" i="2"/>
  <c r="M5" i="2"/>
  <c r="M4" i="2"/>
  <c r="Z4" i="1"/>
  <c r="Z5" i="1"/>
  <c r="Z6" i="1"/>
  <c r="Z3" i="1"/>
  <c r="Y4" i="1"/>
  <c r="Y5" i="1"/>
  <c r="Y6" i="1"/>
  <c r="Y3" i="1"/>
  <c r="X4" i="1"/>
  <c r="X5" i="1"/>
  <c r="X6" i="1"/>
  <c r="X3" i="1"/>
  <c r="W4" i="1"/>
  <c r="W5" i="1"/>
  <c r="W6" i="1"/>
  <c r="W3" i="1"/>
  <c r="V4" i="1"/>
  <c r="V5" i="1"/>
  <c r="V6" i="1"/>
  <c r="V3" i="1"/>
  <c r="U6" i="1"/>
  <c r="U5" i="1"/>
  <c r="U4" i="1"/>
  <c r="U3" i="1"/>
  <c r="T6" i="1"/>
  <c r="T5" i="1"/>
  <c r="T4" i="1"/>
  <c r="T3" i="1"/>
  <c r="S6" i="1"/>
  <c r="S5" i="1"/>
  <c r="S4" i="1"/>
  <c r="S3" i="1"/>
  <c r="R6" i="1"/>
  <c r="R5" i="1"/>
  <c r="R4" i="1"/>
  <c r="R3" i="1"/>
  <c r="Q6" i="1"/>
  <c r="Q5" i="1"/>
  <c r="Q4" i="1"/>
  <c r="Q3" i="1"/>
</calcChain>
</file>

<file path=xl/sharedStrings.xml><?xml version="1.0" encoding="utf-8"?>
<sst xmlns="http://schemas.openxmlformats.org/spreadsheetml/2006/main" count="126" uniqueCount="81">
  <si>
    <t>Cimarron</t>
  </si>
  <si>
    <t>Cimarron Public Schools District Offices</t>
  </si>
  <si>
    <t>Public</t>
  </si>
  <si>
    <t>POP Site with Fiber</t>
  </si>
  <si>
    <t>125 N. Collison Ave.</t>
  </si>
  <si>
    <t>PSFA_SCHOOL_ID</t>
  </si>
  <si>
    <t>BB4E_TARGET_SITE</t>
  </si>
  <si>
    <t>BB4E_LOCATION</t>
  </si>
  <si>
    <t>School Type</t>
  </si>
  <si>
    <t>BB4E_TYPE</t>
  </si>
  <si>
    <t>BB4E_LATITUDE</t>
  </si>
  <si>
    <t>BB4E_LONGITUDE</t>
  </si>
  <si>
    <t>BB4E_STREET_ADDRESS</t>
  </si>
  <si>
    <t>BB4E_CITY</t>
  </si>
  <si>
    <t>BB4E_ZIP</t>
  </si>
  <si>
    <t>BB4E_TOTAL_STUDENT_COUNT</t>
  </si>
  <si>
    <t>BB4E_FTE_COUNT</t>
  </si>
  <si>
    <t xml:space="preserve">Lead Time  (Hours) Excluding Hardware Upgrades </t>
  </si>
  <si>
    <t xml:space="preserve">Lead Time(Hours) Including Hardware Upgrades  </t>
  </si>
  <si>
    <t>Internet Access Connection Type</t>
  </si>
  <si>
    <r>
      <t>Burstable Feature Included?
 Checkmark (</t>
    </r>
    <r>
      <rPr>
        <b/>
        <sz val="10"/>
        <rFont val="Symbol"/>
        <family val="1"/>
        <charset val="2"/>
      </rPr>
      <t>Ö</t>
    </r>
    <r>
      <rPr>
        <b/>
        <sz val="10"/>
        <rFont val="Arial"/>
        <family val="2"/>
      </rPr>
      <t>)
means 'Yes'
Blank  means 'No'</t>
    </r>
  </si>
  <si>
    <t>MONTHLY RECURRING COST (MRC - $)</t>
  </si>
  <si>
    <t>Des Moines</t>
  </si>
  <si>
    <t>Des Moines High School and Des Moines Elem School</t>
  </si>
  <si>
    <t>36.758896</t>
  </si>
  <si>
    <t>-103.834158</t>
  </si>
  <si>
    <t>P.O. Box 38</t>
  </si>
  <si>
    <t>Maxwell</t>
  </si>
  <si>
    <t>Maxwell High School</t>
  </si>
  <si>
    <t>36.539293</t>
  </si>
  <si>
    <t>-104.543929</t>
  </si>
  <si>
    <t>P.O. Box 275</t>
  </si>
  <si>
    <t>Raton</t>
  </si>
  <si>
    <t>Raton Middle School</t>
  </si>
  <si>
    <t>36.897655</t>
  </si>
  <si>
    <t>-104.442259</t>
  </si>
  <si>
    <t>500 South Third Street</t>
  </si>
  <si>
    <t>Arthur Johnson Memorial Library</t>
  </si>
  <si>
    <t>ARTHUR JOHNSON MEMORIAL LIBRARY</t>
  </si>
  <si>
    <t>244 COOK AVENUE</t>
  </si>
  <si>
    <t>RATON</t>
  </si>
  <si>
    <t>COLFAX</t>
  </si>
  <si>
    <t>(575) 445-9711</t>
  </si>
  <si>
    <t>CE</t>
  </si>
  <si>
    <t>New Mexico Public Libraries Physical Addresses and Internet Info</t>
  </si>
  <si>
    <t xml:space="preserve">Lead Time  (Hours) excluding Hardware Upgrades </t>
  </si>
  <si>
    <t xml:space="preserve">Lead Time(Hours) including Hardware Upgrades  </t>
  </si>
  <si>
    <t>M03</t>
  </si>
  <si>
    <t>M04</t>
  </si>
  <si>
    <t>M05</t>
  </si>
  <si>
    <t>M06</t>
  </si>
  <si>
    <t>M07</t>
  </si>
  <si>
    <t>M08</t>
  </si>
  <si>
    <t>M10</t>
  </si>
  <si>
    <t>100 Mbps</t>
  </si>
  <si>
    <t>200 Mbps</t>
  </si>
  <si>
    <t>500 Mbps</t>
  </si>
  <si>
    <t>1 Gbps</t>
  </si>
  <si>
    <t>2 Gbps</t>
  </si>
  <si>
    <t>5 Gbps</t>
  </si>
  <si>
    <t>10 Gbps</t>
  </si>
  <si>
    <t>25 Gbps</t>
  </si>
  <si>
    <t>50 Gbps</t>
  </si>
  <si>
    <t>100 Gbps</t>
  </si>
  <si>
    <t>Library System</t>
  </si>
  <si>
    <t>Outlet Name</t>
  </si>
  <si>
    <t>Outlet  Street Address</t>
  </si>
  <si>
    <t>Outlet  City</t>
  </si>
  <si>
    <t>Outlet  Zip</t>
  </si>
  <si>
    <t>Outlet  County</t>
  </si>
  <si>
    <t>Outlet  Phone</t>
  </si>
  <si>
    <t>Outlet Type Code</t>
  </si>
  <si>
    <t>NMSL</t>
  </si>
  <si>
    <t>CIMARRON BOOKMOBILE</t>
  </si>
  <si>
    <t>356 E. 9TH ST</t>
  </si>
  <si>
    <t>CIMARRON</t>
  </si>
  <si>
    <t>(575) 376-2474</t>
  </si>
  <si>
    <t>56 Hours</t>
  </si>
  <si>
    <t>168 Hours</t>
  </si>
  <si>
    <t>FTTP</t>
  </si>
  <si>
    <t>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</si>
</sst>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22"/>
      <name val="Arial"/>
      <family val="2"/>
    </font>
    <font>
      <sz val="10"/>
      <name val="Arial"/>
      <family val="2"/>
    </font>
    <font>
      <b/>
      <sz val="10"/>
      <name val="Symbol"/>
      <family val="1"/>
      <charset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2"/>
      <color theme="1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</cellStyleXfs>
  <cellXfs count="42">
    <xf numFmtId="0" fontId="0" fillId="0" borderId="0" xfId="0"/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wrapText="1"/>
    </xf>
    <xf numFmtId="0" fontId="2" fillId="2" borderId="1" xfId="3" applyFont="1" applyFill="1" applyBorder="1" applyAlignment="1">
      <alignment horizontal="center" vertical="center" wrapText="1"/>
    </xf>
    <xf numFmtId="0" fontId="3" fillId="0" borderId="1" xfId="3" applyBorder="1" applyAlignment="1">
      <alignment vertical="center" wrapText="1"/>
    </xf>
    <xf numFmtId="1" fontId="3" fillId="0" borderId="1" xfId="3" applyNumberForma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4" applyFont="1" applyBorder="1" applyAlignment="1">
      <alignment vertical="center" wrapText="1"/>
    </xf>
    <xf numFmtId="0" fontId="7" fillId="0" borderId="1" xfId="4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1" xfId="4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" fillId="0" borderId="0" xfId="1" applyFill="1"/>
    <xf numFmtId="0" fontId="7" fillId="0" borderId="0" xfId="1" applyFont="1" applyFill="1" applyBorder="1" applyAlignment="1" applyProtection="1">
      <alignment horizontal="left" wrapText="1"/>
    </xf>
    <xf numFmtId="0" fontId="11" fillId="0" borderId="0" xfId="0" applyFont="1"/>
    <xf numFmtId="0" fontId="0" fillId="0" borderId="1" xfId="0" applyBorder="1"/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7" fillId="0" borderId="2" xfId="4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64" fontId="5" fillId="0" borderId="2" xfId="4" applyNumberFormat="1" applyFill="1" applyBorder="1" applyAlignment="1">
      <alignment horizontal="left" wrapText="1"/>
    </xf>
    <xf numFmtId="0" fontId="5" fillId="0" borderId="2" xfId="4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4" fontId="1" fillId="0" borderId="1" xfId="1" applyNumberFormat="1" applyFill="1" applyBorder="1" applyAlignment="1">
      <alignment horizontal="left" wrapText="1"/>
    </xf>
    <xf numFmtId="0" fontId="3" fillId="0" borderId="0" xfId="3" applyBorder="1" applyAlignment="1">
      <alignment vertical="center" wrapText="1"/>
    </xf>
    <xf numFmtId="1" fontId="3" fillId="0" borderId="0" xfId="3" applyNumberFormat="1" applyBorder="1" applyAlignment="1">
      <alignment vertical="center" wrapText="1"/>
    </xf>
    <xf numFmtId="0" fontId="3" fillId="0" borderId="0" xfId="3" applyBorder="1" applyAlignment="1">
      <alignment horizontal="center"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164" fontId="3" fillId="0" borderId="0" xfId="3" applyNumberFormat="1" applyFill="1" applyBorder="1" applyAlignment="1">
      <alignment horizontal="left" wrapText="1"/>
    </xf>
    <xf numFmtId="0" fontId="8" fillId="3" borderId="1" xfId="1" applyFont="1" applyFill="1" applyBorder="1" applyAlignment="1" applyProtection="1">
      <alignment horizontal="left" wrapText="1"/>
    </xf>
    <xf numFmtId="44" fontId="1" fillId="0" borderId="1" xfId="1" applyNumberFormat="1" applyFill="1" applyBorder="1" applyAlignment="1">
      <alignment horizontal="left" wrapText="1"/>
    </xf>
    <xf numFmtId="44" fontId="0" fillId="0" borderId="1" xfId="0" applyNumberFormat="1" applyBorder="1"/>
    <xf numFmtId="0" fontId="9" fillId="2" borderId="1" xfId="1" applyFont="1" applyFill="1" applyBorder="1" applyAlignment="1">
      <alignment horizontal="center" wrapText="1"/>
    </xf>
    <xf numFmtId="0" fontId="0" fillId="0" borderId="1" xfId="0" applyBorder="1" applyAlignment="1"/>
    <xf numFmtId="0" fontId="4" fillId="4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5"/>
  <sheetViews>
    <sheetView tabSelected="1" topLeftCell="J1" workbookViewId="0">
      <selection activeCell="Z6" sqref="Z6"/>
    </sheetView>
  </sheetViews>
  <sheetFormatPr defaultRowHeight="15" x14ac:dyDescent="0.25"/>
  <cols>
    <col min="2" max="2" width="15.5703125" customWidth="1"/>
    <col min="3" max="3" width="38" customWidth="1"/>
    <col min="4" max="4" width="13.140625" customWidth="1"/>
    <col min="5" max="5" width="19.85546875" customWidth="1"/>
    <col min="6" max="6" width="14.140625" customWidth="1"/>
    <col min="7" max="7" width="11.140625" customWidth="1"/>
    <col min="8" max="8" width="22.140625" customWidth="1"/>
    <col min="12" max="12" width="11" customWidth="1"/>
    <col min="17" max="21" width="10" bestFit="1" customWidth="1"/>
    <col min="22" max="24" width="11" bestFit="1" customWidth="1"/>
    <col min="25" max="26" width="12" bestFit="1" customWidth="1"/>
  </cols>
  <sheetData>
    <row r="1" spans="1:26 16384:16384" s="1" customFormat="1" ht="165.75" x14ac:dyDescent="0.4">
      <c r="A1" s="34" t="s">
        <v>5</v>
      </c>
      <c r="B1" s="34" t="s">
        <v>6</v>
      </c>
      <c r="C1" s="34" t="s">
        <v>7</v>
      </c>
      <c r="D1" s="34" t="s">
        <v>8</v>
      </c>
      <c r="E1" s="34" t="s">
        <v>9</v>
      </c>
      <c r="F1" s="34" t="s">
        <v>10</v>
      </c>
      <c r="G1" s="34" t="s">
        <v>11</v>
      </c>
      <c r="H1" s="34" t="s">
        <v>12</v>
      </c>
      <c r="I1" s="34" t="s">
        <v>13</v>
      </c>
      <c r="J1" s="34" t="s">
        <v>14</v>
      </c>
      <c r="K1" s="34" t="s">
        <v>15</v>
      </c>
      <c r="L1" s="34" t="s">
        <v>16</v>
      </c>
      <c r="M1" s="2" t="s">
        <v>17</v>
      </c>
      <c r="N1" s="2" t="s">
        <v>18</v>
      </c>
      <c r="O1" s="2" t="s">
        <v>19</v>
      </c>
      <c r="P1" s="26" t="s">
        <v>20</v>
      </c>
      <c r="Q1" s="37" t="s">
        <v>21</v>
      </c>
      <c r="R1" s="37"/>
      <c r="S1" s="37"/>
      <c r="T1" s="37"/>
      <c r="U1" s="37"/>
      <c r="V1" s="37"/>
      <c r="W1" s="37"/>
      <c r="X1" s="38"/>
      <c r="Y1" s="38"/>
      <c r="Z1" s="38"/>
    </row>
    <row r="2" spans="1:26 16384:16384" s="10" customFormat="1" ht="30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2"/>
      <c r="N2" s="2"/>
      <c r="O2" s="2"/>
      <c r="P2" s="26"/>
      <c r="Q2" s="12" t="s">
        <v>54</v>
      </c>
      <c r="R2" s="12" t="s">
        <v>55</v>
      </c>
      <c r="S2" s="12" t="s">
        <v>56</v>
      </c>
      <c r="T2" s="12" t="s">
        <v>57</v>
      </c>
      <c r="U2" s="12" t="s">
        <v>58</v>
      </c>
      <c r="V2" s="12" t="s">
        <v>59</v>
      </c>
      <c r="W2" s="12" t="s">
        <v>60</v>
      </c>
      <c r="X2" s="11" t="s">
        <v>61</v>
      </c>
      <c r="Y2" s="11" t="s">
        <v>62</v>
      </c>
      <c r="Z2" s="11" t="s">
        <v>63</v>
      </c>
    </row>
    <row r="3" spans="1:26 16384:16384" s="15" customFormat="1" ht="30" x14ac:dyDescent="0.25">
      <c r="A3" s="3"/>
      <c r="B3" s="3" t="s">
        <v>0</v>
      </c>
      <c r="C3" s="3" t="s">
        <v>1</v>
      </c>
      <c r="D3" s="3" t="s">
        <v>2</v>
      </c>
      <c r="E3" s="3" t="s">
        <v>3</v>
      </c>
      <c r="F3" s="3">
        <v>36.512005000000002</v>
      </c>
      <c r="G3" s="3">
        <v>-104.91988000000001</v>
      </c>
      <c r="H3" s="3" t="s">
        <v>4</v>
      </c>
      <c r="I3" s="3" t="s">
        <v>0</v>
      </c>
      <c r="J3" s="3">
        <v>87714</v>
      </c>
      <c r="K3" s="3">
        <v>626</v>
      </c>
      <c r="L3" s="3">
        <v>55</v>
      </c>
      <c r="M3" s="13" t="s">
        <v>77</v>
      </c>
      <c r="N3" s="13" t="s">
        <v>78</v>
      </c>
      <c r="O3" s="13" t="s">
        <v>79</v>
      </c>
      <c r="P3" s="7" t="s">
        <v>80</v>
      </c>
      <c r="Q3" s="35">
        <f>10.8*100</f>
        <v>1080</v>
      </c>
      <c r="R3" s="35">
        <f>9.6*200</f>
        <v>1920</v>
      </c>
      <c r="S3" s="35">
        <f>8.8*500</f>
        <v>4400</v>
      </c>
      <c r="T3" s="35">
        <f>7.3*1000</f>
        <v>7300</v>
      </c>
      <c r="U3" s="35">
        <f>3.99*2000</f>
        <v>7980</v>
      </c>
      <c r="V3" s="35">
        <f>3.99*5000</f>
        <v>19950</v>
      </c>
      <c r="W3" s="35">
        <f>3.99*10000</f>
        <v>39900</v>
      </c>
      <c r="X3" s="35">
        <f>3.99*25000</f>
        <v>99750</v>
      </c>
      <c r="Y3" s="35">
        <f>3.99*50000</f>
        <v>199500</v>
      </c>
      <c r="Z3" s="35">
        <f>3.99*100000</f>
        <v>399000</v>
      </c>
    </row>
    <row r="4" spans="1:26 16384:16384" s="15" customFormat="1" ht="30" x14ac:dyDescent="0.25">
      <c r="A4" s="3"/>
      <c r="B4" s="3" t="s">
        <v>22</v>
      </c>
      <c r="C4" s="3" t="s">
        <v>23</v>
      </c>
      <c r="D4" s="3" t="s">
        <v>2</v>
      </c>
      <c r="E4" s="3" t="s">
        <v>3</v>
      </c>
      <c r="F4" s="3" t="s">
        <v>24</v>
      </c>
      <c r="G4" s="3" t="s">
        <v>25</v>
      </c>
      <c r="H4" s="3" t="s">
        <v>26</v>
      </c>
      <c r="I4" s="3" t="s">
        <v>22</v>
      </c>
      <c r="J4" s="3">
        <v>88418</v>
      </c>
      <c r="K4" s="3">
        <v>41</v>
      </c>
      <c r="L4" s="3">
        <v>30</v>
      </c>
      <c r="M4" s="13" t="s">
        <v>77</v>
      </c>
      <c r="N4" s="13" t="s">
        <v>78</v>
      </c>
      <c r="O4" s="13" t="s">
        <v>79</v>
      </c>
      <c r="P4" s="7" t="s">
        <v>80</v>
      </c>
      <c r="Q4" s="35">
        <f>3.99*100</f>
        <v>399</v>
      </c>
      <c r="R4" s="35">
        <f>3.99*200</f>
        <v>798</v>
      </c>
      <c r="S4" s="35">
        <f>3.99*500</f>
        <v>1995</v>
      </c>
      <c r="T4" s="35">
        <f>3.99*1000</f>
        <v>3990</v>
      </c>
      <c r="U4" s="35">
        <f>3.99*2000</f>
        <v>7980</v>
      </c>
      <c r="V4" s="35">
        <f t="shared" ref="V4:V6" si="0">3.99*5000</f>
        <v>19950</v>
      </c>
      <c r="W4" s="35">
        <f t="shared" ref="W4:W6" si="1">3.99*10000</f>
        <v>39900</v>
      </c>
      <c r="X4" s="35">
        <f t="shared" ref="X4:X6" si="2">3.99*25000</f>
        <v>99750</v>
      </c>
      <c r="Y4" s="35">
        <f t="shared" ref="Y4:Y6" si="3">3.99*50000</f>
        <v>199500</v>
      </c>
      <c r="Z4" s="35">
        <f t="shared" ref="Z4:Z6" si="4">3.99*100000</f>
        <v>399000</v>
      </c>
    </row>
    <row r="5" spans="1:26 16384:16384" s="15" customFormat="1" ht="30" x14ac:dyDescent="0.25">
      <c r="A5" s="3"/>
      <c r="B5" s="3" t="s">
        <v>27</v>
      </c>
      <c r="C5" s="3" t="s">
        <v>28</v>
      </c>
      <c r="D5" s="3" t="s">
        <v>2</v>
      </c>
      <c r="E5" s="3" t="s">
        <v>3</v>
      </c>
      <c r="F5" s="3" t="s">
        <v>29</v>
      </c>
      <c r="G5" s="3" t="s">
        <v>30</v>
      </c>
      <c r="H5" s="3" t="s">
        <v>31</v>
      </c>
      <c r="I5" s="3" t="s">
        <v>27</v>
      </c>
      <c r="J5" s="3">
        <v>87728</v>
      </c>
      <c r="K5" s="3">
        <v>182</v>
      </c>
      <c r="L5" s="3">
        <v>28</v>
      </c>
      <c r="M5" s="13" t="s">
        <v>77</v>
      </c>
      <c r="N5" s="13" t="s">
        <v>78</v>
      </c>
      <c r="O5" s="13" t="s">
        <v>79</v>
      </c>
      <c r="P5" s="7" t="s">
        <v>80</v>
      </c>
      <c r="Q5" s="35">
        <f>3.99*100</f>
        <v>399</v>
      </c>
      <c r="R5" s="35">
        <f>3.99*200</f>
        <v>798</v>
      </c>
      <c r="S5" s="35">
        <f>3.99*500</f>
        <v>1995</v>
      </c>
      <c r="T5" s="35">
        <f>3.99*1000</f>
        <v>3990</v>
      </c>
      <c r="U5" s="35">
        <f>3.99*2000</f>
        <v>7980</v>
      </c>
      <c r="V5" s="35">
        <f t="shared" si="0"/>
        <v>19950</v>
      </c>
      <c r="W5" s="35">
        <f t="shared" si="1"/>
        <v>39900</v>
      </c>
      <c r="X5" s="35">
        <f t="shared" si="2"/>
        <v>99750</v>
      </c>
      <c r="Y5" s="35">
        <f t="shared" si="3"/>
        <v>199500</v>
      </c>
      <c r="Z5" s="35">
        <f t="shared" si="4"/>
        <v>399000</v>
      </c>
      <c r="XFD5" s="28"/>
    </row>
    <row r="6" spans="1:26 16384:16384" s="15" customFormat="1" ht="30" x14ac:dyDescent="0.25">
      <c r="A6" s="3"/>
      <c r="B6" s="3" t="s">
        <v>32</v>
      </c>
      <c r="C6" s="3" t="s">
        <v>33</v>
      </c>
      <c r="D6" s="3" t="s">
        <v>2</v>
      </c>
      <c r="E6" s="3" t="s">
        <v>3</v>
      </c>
      <c r="F6" s="3" t="s">
        <v>34</v>
      </c>
      <c r="G6" s="3" t="s">
        <v>35</v>
      </c>
      <c r="H6" s="3" t="s">
        <v>36</v>
      </c>
      <c r="I6" s="3" t="s">
        <v>32</v>
      </c>
      <c r="J6" s="3">
        <v>87740</v>
      </c>
      <c r="K6" s="3">
        <v>28</v>
      </c>
      <c r="L6" s="3">
        <v>3</v>
      </c>
      <c r="M6" s="13" t="s">
        <v>77</v>
      </c>
      <c r="N6" s="13" t="s">
        <v>78</v>
      </c>
      <c r="O6" s="13" t="s">
        <v>79</v>
      </c>
      <c r="P6" s="7" t="s">
        <v>80</v>
      </c>
      <c r="Q6" s="35">
        <f>9.8*100</f>
        <v>980.00000000000011</v>
      </c>
      <c r="R6" s="35">
        <f>8.6*200</f>
        <v>1720</v>
      </c>
      <c r="S6" s="35">
        <f>7.8*500</f>
        <v>3900</v>
      </c>
      <c r="T6" s="35">
        <f>6.3*1000</f>
        <v>6300</v>
      </c>
      <c r="U6" s="35">
        <f>3.99*2000</f>
        <v>7980</v>
      </c>
      <c r="V6" s="35">
        <f t="shared" si="0"/>
        <v>19950</v>
      </c>
      <c r="W6" s="35">
        <f t="shared" si="1"/>
        <v>39900</v>
      </c>
      <c r="X6" s="35">
        <f t="shared" si="2"/>
        <v>99750</v>
      </c>
      <c r="Y6" s="35">
        <f t="shared" si="3"/>
        <v>199500</v>
      </c>
      <c r="Z6" s="35">
        <f t="shared" si="4"/>
        <v>399000</v>
      </c>
    </row>
    <row r="9" spans="1:26 16384:16384" x14ac:dyDescent="0.25">
      <c r="B9" s="16"/>
      <c r="C9" s="16"/>
      <c r="D9" s="16"/>
      <c r="I9" s="16"/>
    </row>
    <row r="15" spans="1:26 16384:16384" x14ac:dyDescent="0.25">
      <c r="A15" s="29"/>
      <c r="B15" s="29"/>
      <c r="C15" s="29"/>
      <c r="D15" s="29"/>
      <c r="E15" s="30"/>
      <c r="F15" s="29"/>
      <c r="G15" s="29"/>
      <c r="H15" s="29"/>
      <c r="I15" s="31"/>
      <c r="J15" s="32"/>
      <c r="K15" s="32"/>
      <c r="L15" s="14"/>
      <c r="M15" s="33"/>
      <c r="N15" s="33"/>
      <c r="O15" s="33"/>
      <c r="P15" s="33"/>
      <c r="Q15" s="33"/>
      <c r="R15" s="33"/>
      <c r="S15" s="33"/>
      <c r="T15" s="29"/>
      <c r="U15" s="29"/>
      <c r="V15" s="29"/>
    </row>
  </sheetData>
  <mergeCells count="1">
    <mergeCell ref="Q1:Z1"/>
  </mergeCells>
  <pageMargins left="0.7" right="0.7" top="0.75" bottom="0.75" header="0.3" footer="0.3"/>
  <pageSetup paperSize="17" scale="64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topLeftCell="I1" workbookViewId="0">
      <selection activeCell="V5" sqref="V5"/>
    </sheetView>
  </sheetViews>
  <sheetFormatPr defaultRowHeight="15" x14ac:dyDescent="0.25"/>
  <cols>
    <col min="1" max="1" width="19" customWidth="1"/>
    <col min="2" max="2" width="23.5703125" bestFit="1" customWidth="1"/>
    <col min="3" max="3" width="19" customWidth="1"/>
    <col min="4" max="4" width="10.85546875" bestFit="1" customWidth="1"/>
    <col min="7" max="7" width="14.5703125" customWidth="1"/>
    <col min="9" max="9" width="10.7109375" customWidth="1"/>
    <col min="10" max="10" width="11.85546875" customWidth="1"/>
    <col min="13" max="17" width="10.5703125" bestFit="1" customWidth="1"/>
    <col min="18" max="20" width="11.5703125" bestFit="1" customWidth="1"/>
    <col min="21" max="22" width="12.5703125" bestFit="1" customWidth="1"/>
  </cols>
  <sheetData>
    <row r="1" spans="1:22" ht="165.75" x14ac:dyDescent="0.4">
      <c r="A1" s="39" t="s">
        <v>44</v>
      </c>
      <c r="B1" s="39"/>
      <c r="C1" s="39"/>
      <c r="D1" s="39"/>
      <c r="E1" s="39"/>
      <c r="F1" s="39"/>
      <c r="G1" s="39"/>
      <c r="H1" s="39"/>
      <c r="I1" s="4" t="s">
        <v>45</v>
      </c>
      <c r="J1" s="4" t="s">
        <v>46</v>
      </c>
      <c r="K1" s="4" t="s">
        <v>19</v>
      </c>
      <c r="L1" s="26" t="s">
        <v>20</v>
      </c>
      <c r="M1" s="40" t="s">
        <v>21</v>
      </c>
      <c r="N1" s="40"/>
      <c r="O1" s="40"/>
      <c r="P1" s="40"/>
      <c r="Q1" s="40"/>
      <c r="R1" s="40"/>
      <c r="S1" s="40"/>
      <c r="T1" s="41"/>
      <c r="U1" s="41"/>
      <c r="V1" s="41"/>
    </row>
    <row r="2" spans="1:22" s="1" customFormat="1" ht="30" x14ac:dyDescent="0.25">
      <c r="A2" s="8"/>
      <c r="B2" s="8" t="s">
        <v>47</v>
      </c>
      <c r="C2" s="8" t="s">
        <v>48</v>
      </c>
      <c r="D2" s="8" t="s">
        <v>49</v>
      </c>
      <c r="E2" s="8" t="s">
        <v>50</v>
      </c>
      <c r="F2" s="8" t="s">
        <v>51</v>
      </c>
      <c r="G2" s="8" t="s">
        <v>52</v>
      </c>
      <c r="H2" s="8" t="s">
        <v>53</v>
      </c>
      <c r="I2" s="11"/>
      <c r="J2" s="9"/>
      <c r="K2" s="9"/>
      <c r="L2" s="7"/>
      <c r="M2" s="27" t="s">
        <v>54</v>
      </c>
      <c r="N2" s="27" t="s">
        <v>55</v>
      </c>
      <c r="O2" s="27" t="s">
        <v>56</v>
      </c>
      <c r="P2" s="27" t="s">
        <v>57</v>
      </c>
      <c r="Q2" s="27" t="s">
        <v>58</v>
      </c>
      <c r="R2" s="27" t="s">
        <v>59</v>
      </c>
      <c r="S2" s="27" t="s">
        <v>60</v>
      </c>
      <c r="T2" s="11" t="s">
        <v>61</v>
      </c>
      <c r="U2" s="11" t="s">
        <v>62</v>
      </c>
      <c r="V2" s="11" t="s">
        <v>63</v>
      </c>
    </row>
    <row r="3" spans="1:22" ht="38.25" x14ac:dyDescent="0.25">
      <c r="A3" s="21" t="s">
        <v>64</v>
      </c>
      <c r="B3" s="21" t="s">
        <v>65</v>
      </c>
      <c r="C3" s="21" t="s">
        <v>66</v>
      </c>
      <c r="D3" s="21" t="s">
        <v>67</v>
      </c>
      <c r="E3" s="21" t="s">
        <v>68</v>
      </c>
      <c r="F3" s="21" t="s">
        <v>69</v>
      </c>
      <c r="G3" s="21" t="s">
        <v>70</v>
      </c>
      <c r="H3" s="21" t="s">
        <v>71</v>
      </c>
      <c r="I3" s="21"/>
      <c r="J3" s="22"/>
      <c r="K3" s="22"/>
      <c r="L3" s="23"/>
      <c r="M3" s="24"/>
      <c r="N3" s="24"/>
      <c r="O3" s="24"/>
      <c r="P3" s="24"/>
      <c r="Q3" s="24"/>
      <c r="R3" s="24"/>
      <c r="S3" s="24"/>
      <c r="T3" s="25"/>
      <c r="U3" s="25"/>
      <c r="V3" s="25"/>
    </row>
    <row r="4" spans="1:22" ht="25.5" x14ac:dyDescent="0.25">
      <c r="A4" s="5" t="s">
        <v>37</v>
      </c>
      <c r="B4" s="5" t="s">
        <v>38</v>
      </c>
      <c r="C4" s="5" t="s">
        <v>39</v>
      </c>
      <c r="D4" s="5" t="s">
        <v>40</v>
      </c>
      <c r="E4" s="6">
        <v>87740</v>
      </c>
      <c r="F4" s="5" t="s">
        <v>41</v>
      </c>
      <c r="G4" s="5" t="s">
        <v>42</v>
      </c>
      <c r="H4" s="5" t="s">
        <v>43</v>
      </c>
      <c r="I4" s="18" t="s">
        <v>77</v>
      </c>
      <c r="J4" s="18" t="s">
        <v>78</v>
      </c>
      <c r="K4" s="18" t="s">
        <v>79</v>
      </c>
      <c r="L4" s="19" t="s">
        <v>80</v>
      </c>
      <c r="M4" s="36">
        <f>9.8*100</f>
        <v>980.00000000000011</v>
      </c>
      <c r="N4" s="36">
        <f>8.6*200</f>
        <v>1720</v>
      </c>
      <c r="O4" s="36">
        <f>7.8*500</f>
        <v>3900</v>
      </c>
      <c r="P4" s="36">
        <f>6.3*1000</f>
        <v>6300</v>
      </c>
      <c r="Q4" s="36">
        <f>3.99*2000</f>
        <v>7980</v>
      </c>
      <c r="R4" s="36">
        <f>3.99*5000</f>
        <v>19950</v>
      </c>
      <c r="S4" s="36">
        <f>3.99*10000</f>
        <v>39900</v>
      </c>
      <c r="T4" s="36">
        <f>3.99*25000</f>
        <v>99750</v>
      </c>
      <c r="U4" s="36">
        <f>3.99*50000</f>
        <v>199500</v>
      </c>
      <c r="V4" s="36">
        <f>3.99*100000</f>
        <v>399000</v>
      </c>
    </row>
    <row r="5" spans="1:22" x14ac:dyDescent="0.25">
      <c r="A5" s="18" t="s">
        <v>72</v>
      </c>
      <c r="B5" s="18" t="s">
        <v>73</v>
      </c>
      <c r="C5" s="18" t="s">
        <v>74</v>
      </c>
      <c r="D5" s="18" t="s">
        <v>75</v>
      </c>
      <c r="E5" s="18">
        <v>87714</v>
      </c>
      <c r="F5" s="18" t="s">
        <v>41</v>
      </c>
      <c r="G5" s="18" t="s">
        <v>76</v>
      </c>
      <c r="H5" s="18" t="s">
        <v>43</v>
      </c>
      <c r="I5" s="18" t="s">
        <v>77</v>
      </c>
      <c r="J5" s="18" t="s">
        <v>78</v>
      </c>
      <c r="K5" s="18" t="s">
        <v>79</v>
      </c>
      <c r="L5" s="20" t="s">
        <v>80</v>
      </c>
      <c r="M5" s="36">
        <f>10.8*100</f>
        <v>1080</v>
      </c>
      <c r="N5" s="36">
        <f>9.6*200</f>
        <v>1920</v>
      </c>
      <c r="O5" s="36">
        <f>8.8*500</f>
        <v>4400</v>
      </c>
      <c r="P5" s="36">
        <f>7.3*1000</f>
        <v>7300</v>
      </c>
      <c r="Q5" s="36">
        <f>3.99*2000</f>
        <v>7980</v>
      </c>
      <c r="R5" s="36">
        <f>3.99*5000</f>
        <v>19950</v>
      </c>
      <c r="S5" s="36">
        <f>3.99*10000</f>
        <v>39900</v>
      </c>
      <c r="T5" s="36">
        <f>3.99*25000</f>
        <v>99750</v>
      </c>
      <c r="U5" s="36">
        <f>3.99*50000</f>
        <v>199500</v>
      </c>
      <c r="V5" s="36">
        <f>3.99*100000</f>
        <v>399000</v>
      </c>
    </row>
    <row r="6" spans="1:22" x14ac:dyDescent="0.25">
      <c r="B6" s="17"/>
    </row>
  </sheetData>
  <mergeCells count="2">
    <mergeCell ref="A1:H1"/>
    <mergeCell ref="M1:V1"/>
  </mergeCells>
  <pageMargins left="0.7" right="0.7" top="0.75" bottom="0.75" header="0.3" footer="0.3"/>
  <pageSetup paperSize="17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Schools</vt:lpstr>
      <vt:lpstr>Libraries</vt:lpstr>
      <vt:lpstr>Schools!Print_Area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Lusk</dc:creator>
  <cp:lastModifiedBy>Kim Atwater</cp:lastModifiedBy>
  <cp:lastPrinted>2016-10-21T22:43:57Z</cp:lastPrinted>
  <dcterms:created xsi:type="dcterms:W3CDTF">2016-09-26T15:19:17Z</dcterms:created>
  <dcterms:modified xsi:type="dcterms:W3CDTF">2016-11-10T17:30:29Z</dcterms:modified>
</cp:coreProperties>
</file>